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13_ncr:1_{E7902A4B-D9BA-421D-8DA1-41BECE069392}" xr6:coauthVersionLast="47" xr6:coauthVersionMax="47" xr10:uidLastSave="{00000000-0000-0000-0000-000000000000}"/>
  <bookViews>
    <workbookView xWindow="-108" yWindow="-108" windowWidth="23256" windowHeight="12456" xr2:uid="{1DBD5213-7E39-437E-A09B-D26193FAF9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  <c r="H23" i="1" s="1"/>
  <c r="J35" i="1"/>
  <c r="K35" i="1" s="1"/>
  <c r="H38" i="1"/>
  <c r="G36" i="1"/>
  <c r="K36" i="1" s="1"/>
  <c r="H40" i="1"/>
  <c r="C36" i="1"/>
  <c r="C10" i="1"/>
  <c r="C11" i="1" s="1"/>
  <c r="C12" i="1" s="1"/>
  <c r="C13" i="1" s="1"/>
  <c r="C14" i="1" s="1"/>
  <c r="C15" i="1" s="1"/>
  <c r="C16" i="1" s="1"/>
  <c r="C17" i="1" s="1"/>
  <c r="C18" i="1" s="1"/>
  <c r="E13" i="1"/>
  <c r="E14" i="1" s="1"/>
  <c r="E15" i="1" s="1"/>
  <c r="E16" i="1" s="1"/>
  <c r="E18" i="1" s="1"/>
  <c r="G13" i="1"/>
  <c r="J13" i="1" s="1"/>
  <c r="K13" i="1" s="1"/>
  <c r="J12" i="1"/>
  <c r="K12" i="1" s="1"/>
  <c r="J11" i="1"/>
  <c r="K11" i="1" s="1"/>
  <c r="J10" i="1"/>
  <c r="K10" i="1" s="1"/>
  <c r="J9" i="1"/>
  <c r="K9" i="1" s="1"/>
  <c r="G38" i="1" l="1"/>
  <c r="J38" i="1" s="1"/>
  <c r="K38" i="1" s="1"/>
  <c r="K40" i="1" s="1"/>
  <c r="H41" i="1" s="1"/>
  <c r="G14" i="1"/>
  <c r="H42" i="1"/>
  <c r="J14" i="1" l="1"/>
  <c r="K14" i="1" s="1"/>
  <c r="G15" i="1"/>
  <c r="J15" i="1" l="1"/>
  <c r="K15" i="1" s="1"/>
  <c r="G16" i="1"/>
  <c r="J16" i="1" l="1"/>
  <c r="K16" i="1" s="1"/>
  <c r="G17" i="1"/>
  <c r="J17" i="1" l="1"/>
  <c r="K17" i="1" s="1"/>
  <c r="G18" i="1"/>
  <c r="H43" i="1" l="1"/>
  <c r="J19" i="1"/>
  <c r="K19" i="1" s="1"/>
  <c r="J18" i="1"/>
  <c r="K18" i="1" s="1"/>
  <c r="K21" i="1" l="1"/>
  <c r="H22" i="1" s="1"/>
  <c r="H24" i="1" s="1"/>
</calcChain>
</file>

<file path=xl/sharedStrings.xml><?xml version="1.0" encoding="utf-8"?>
<sst xmlns="http://schemas.openxmlformats.org/spreadsheetml/2006/main" count="97" uniqueCount="64">
  <si>
    <t xml:space="preserve">Name of Claiment </t>
  </si>
  <si>
    <t>RAM</t>
  </si>
  <si>
    <t xml:space="preserve">Allotment No </t>
  </si>
  <si>
    <t>Date</t>
  </si>
  <si>
    <t xml:space="preserve">Flat No. </t>
  </si>
  <si>
    <t xml:space="preserve">Tower No. </t>
  </si>
  <si>
    <t xml:space="preserve">Calcualtion of Interest </t>
  </si>
  <si>
    <t xml:space="preserve">Sr No. </t>
  </si>
  <si>
    <t xml:space="preserve">Date </t>
  </si>
  <si>
    <t xml:space="preserve">Receipt No. </t>
  </si>
  <si>
    <t xml:space="preserve">Amount </t>
  </si>
  <si>
    <t>Cash/Cheque/ NEFT/ RTGS/ SWIFT</t>
  </si>
  <si>
    <t xml:space="preserve">Realisation date/Credit to Builder/ Debit from Bank account </t>
  </si>
  <si>
    <t>Rate of Interest</t>
  </si>
  <si>
    <t>Amount</t>
  </si>
  <si>
    <t>Days</t>
  </si>
  <si>
    <t>Insolvency Commencment date</t>
  </si>
  <si>
    <t>S-2341</t>
  </si>
  <si>
    <t>Cash</t>
  </si>
  <si>
    <t>s-6810</t>
  </si>
  <si>
    <t xml:space="preserve">Cheque </t>
  </si>
  <si>
    <t>t-3917</t>
  </si>
  <si>
    <t>NEFT</t>
  </si>
  <si>
    <t>T-8154</t>
  </si>
  <si>
    <t>RTGS</t>
  </si>
  <si>
    <t>T-8210</t>
  </si>
  <si>
    <t>U-3111</t>
  </si>
  <si>
    <t>U-4206</t>
  </si>
  <si>
    <t>U-5786</t>
  </si>
  <si>
    <t>U-5895</t>
  </si>
  <si>
    <t>V-6315</t>
  </si>
  <si>
    <t>Total</t>
  </si>
  <si>
    <t>Total Amount</t>
  </si>
  <si>
    <t xml:space="preserve">5% rebate on delay of delivery </t>
  </si>
  <si>
    <t xml:space="preserve">Total Claim </t>
  </si>
  <si>
    <t>Bank Name</t>
  </si>
  <si>
    <t xml:space="preserve">Bank Account No. </t>
  </si>
  <si>
    <t xml:space="preserve">Remarks </t>
  </si>
  <si>
    <t>Paid thru Bank loan</t>
  </si>
  <si>
    <t xml:space="preserve">Paid from father account Name of father)  </t>
  </si>
  <si>
    <t>IN CASE OF SUBVENTION SCHEME</t>
  </si>
  <si>
    <t>BANK DD</t>
  </si>
  <si>
    <t>Interest for 2 year period paid by builder</t>
  </si>
  <si>
    <t>icici bank</t>
  </si>
  <si>
    <t>direct by Bank</t>
  </si>
  <si>
    <t>Subvention loan</t>
  </si>
  <si>
    <t>SAMPLE OF CALCULATION SHEET</t>
  </si>
  <si>
    <t xml:space="preserve">Attached </t>
  </si>
  <si>
    <t>Receipt</t>
  </si>
  <si>
    <t>OnlineT/f</t>
  </si>
  <si>
    <t>Attached Bank Receipt</t>
  </si>
  <si>
    <t>Rec lost, highlight in bank statement</t>
  </si>
  <si>
    <t xml:space="preserve">Court award </t>
  </si>
  <si>
    <t>dt</t>
  </si>
  <si>
    <t>attached copy of order</t>
  </si>
  <si>
    <t xml:space="preserve">Attached court order </t>
  </si>
  <si>
    <t>Interest as per court order</t>
  </si>
  <si>
    <t>READ ME FIRST</t>
  </si>
  <si>
    <t>For additional interest claim, use this sheet below and put the final delta claims amout to the OTHER AMOUNT in the form CA.</t>
  </si>
  <si>
    <t>Convert this sheet into PDF and attach in the claims portal along with other supporting documents.</t>
  </si>
  <si>
    <t>Rate of Interest (if you want to claim 24% interest, then put 16% in this sheet below as 8% interest is already taken care in the claims management portal</t>
  </si>
  <si>
    <t>&lt;-- This is to be put in OTHER AMOUNT field in Form CA</t>
  </si>
  <si>
    <t>For Interst upto 8%, you can get that calculated in the claims portal. This sheet is not required in this case.</t>
  </si>
  <si>
    <t>Use this sheet only if you want to claim interest higher than 8%. Don’t change grey colord fields in the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</si>
</sst>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14" fontId="0" fillId="0" borderId="1" xfId="0" applyNumberForma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9" fontId="0" fillId="0" borderId="1" xfId="0" applyNumberFormat="1" applyBorder="1" applyAlignment="1">
      <alignment vertical="top" wrapText="1"/>
    </xf>
    <xf numFmtId="1" fontId="0" fillId="0" borderId="1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9" fontId="0" fillId="0" borderId="0" xfId="0" applyNumberFormat="1" applyAlignment="1">
      <alignment vertical="top" wrapText="1"/>
    </xf>
    <xf numFmtId="1" fontId="0" fillId="0" borderId="0" xfId="0" applyNumberFormat="1" applyAlignment="1">
      <alignment vertical="top" wrapText="1"/>
    </xf>
    <xf numFmtId="0" fontId="1" fillId="0" borderId="0" xfId="0" applyFont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left"/>
    </xf>
    <xf numFmtId="14" fontId="1" fillId="2" borderId="0" xfId="0" applyNumberFormat="1" applyFont="1" applyFill="1"/>
    <xf numFmtId="1" fontId="0" fillId="2" borderId="1" xfId="0" applyNumberFormat="1" applyFill="1" applyBorder="1" applyAlignment="1">
      <alignment vertical="top" wrapText="1"/>
    </xf>
    <xf numFmtId="0" fontId="0" fillId="2" borderId="1" xfId="0" applyFill="1" applyBorder="1" applyAlignment="1">
      <alignment vertical="top" wrapText="1"/>
    </xf>
    <xf numFmtId="0" fontId="2" fillId="2" borderId="0" xfId="0" applyFont="1" applyFill="1"/>
    <xf numFmtId="0" fontId="2" fillId="0" borderId="1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7E55E-D3E7-42F9-8844-8F818C238435}">
  <dimension ref="C1:O43"/>
  <sheetViews>
    <sheetView tabSelected="1" workbookViewId="0">
      <selection activeCell="D3" sqref="D3"/>
    </sheetView>
  </sheetViews>
  <sheetFormatPr defaultRowHeight="14.4" x14ac:dyDescent="0.3"/>
  <cols>
    <col min="4" max="4" width="7.88671875" customWidth="1"/>
    <col min="5" max="5" width="10.33203125" bestFit="1" customWidth="1"/>
    <col min="7" max="7" width="14.33203125" style="2" customWidth="1"/>
    <col min="8" max="8" width="10.33203125" bestFit="1" customWidth="1"/>
    <col min="9" max="9" width="36.77734375" customWidth="1"/>
    <col min="10" max="10" width="10.6640625" customWidth="1"/>
    <col min="14" max="14" width="8.6640625" bestFit="1" customWidth="1"/>
    <col min="15" max="15" width="36.44140625" bestFit="1" customWidth="1"/>
  </cols>
  <sheetData>
    <row r="1" spans="3:15" s="19" customFormat="1" x14ac:dyDescent="0.3">
      <c r="C1" s="18" t="s">
        <v>57</v>
      </c>
      <c r="G1" s="20"/>
    </row>
    <row r="2" spans="3:15" s="19" customFormat="1" x14ac:dyDescent="0.3">
      <c r="C2" s="21">
        <v>1</v>
      </c>
      <c r="D2" s="19" t="s">
        <v>63</v>
      </c>
      <c r="G2" s="20"/>
    </row>
    <row r="3" spans="3:15" s="19" customFormat="1" x14ac:dyDescent="0.3">
      <c r="C3" s="21">
        <v>2</v>
      </c>
      <c r="D3" s="19" t="s">
        <v>62</v>
      </c>
      <c r="G3" s="20"/>
    </row>
    <row r="4" spans="3:15" s="19" customFormat="1" x14ac:dyDescent="0.3">
      <c r="C4" s="21">
        <v>3</v>
      </c>
      <c r="D4" s="19" t="s">
        <v>58</v>
      </c>
      <c r="G4" s="20"/>
    </row>
    <row r="5" spans="3:15" s="19" customFormat="1" x14ac:dyDescent="0.3">
      <c r="C5" s="21">
        <v>4</v>
      </c>
      <c r="D5" s="25" t="s">
        <v>59</v>
      </c>
      <c r="G5" s="20"/>
    </row>
    <row r="6" spans="3:15" ht="20.399999999999999" customHeight="1" x14ac:dyDescent="0.3">
      <c r="G6" s="17" t="s">
        <v>46</v>
      </c>
      <c r="H6" s="17"/>
      <c r="I6" s="17"/>
    </row>
    <row r="7" spans="3:15" ht="43.2" x14ac:dyDescent="0.3">
      <c r="G7" s="3" t="s">
        <v>16</v>
      </c>
      <c r="J7" s="22">
        <v>44987</v>
      </c>
    </row>
    <row r="8" spans="3:15" ht="72" x14ac:dyDescent="0.3">
      <c r="C8" s="8" t="s">
        <v>7</v>
      </c>
      <c r="D8" s="8" t="s">
        <v>9</v>
      </c>
      <c r="E8" s="8" t="s">
        <v>8</v>
      </c>
      <c r="F8" s="8" t="s">
        <v>11</v>
      </c>
      <c r="G8" s="8" t="s">
        <v>12</v>
      </c>
      <c r="H8" s="8" t="s">
        <v>10</v>
      </c>
      <c r="I8" s="26" t="s">
        <v>60</v>
      </c>
      <c r="J8" s="8" t="s">
        <v>15</v>
      </c>
      <c r="K8" s="8" t="s">
        <v>14</v>
      </c>
      <c r="L8" s="8" t="s">
        <v>35</v>
      </c>
      <c r="M8" s="8" t="s">
        <v>36</v>
      </c>
      <c r="N8" s="8" t="s">
        <v>47</v>
      </c>
      <c r="O8" s="8" t="s">
        <v>37</v>
      </c>
    </row>
    <row r="9" spans="3:15" x14ac:dyDescent="0.3">
      <c r="C9" s="6">
        <v>1</v>
      </c>
      <c r="D9" s="6" t="s">
        <v>17</v>
      </c>
      <c r="E9" s="7">
        <v>41654</v>
      </c>
      <c r="F9" s="6" t="s">
        <v>18</v>
      </c>
      <c r="G9" s="7">
        <v>41654</v>
      </c>
      <c r="H9" s="6">
        <v>100000</v>
      </c>
      <c r="I9" s="9">
        <v>0.16</v>
      </c>
      <c r="J9" s="23">
        <f>+$J$7-G9</f>
        <v>3333</v>
      </c>
      <c r="K9" s="24">
        <f>+H9*I9*J9/365</f>
        <v>146104.10958904109</v>
      </c>
      <c r="L9" s="5"/>
      <c r="M9" s="5"/>
      <c r="N9" s="2" t="s">
        <v>48</v>
      </c>
    </row>
    <row r="10" spans="3:15" x14ac:dyDescent="0.3">
      <c r="C10" s="6">
        <f>+C9+1</f>
        <v>2</v>
      </c>
      <c r="D10" s="6" t="s">
        <v>19</v>
      </c>
      <c r="E10" s="7">
        <v>41695</v>
      </c>
      <c r="F10" s="6" t="s">
        <v>20</v>
      </c>
      <c r="G10" s="7">
        <v>41698</v>
      </c>
      <c r="H10" s="6">
        <v>500000</v>
      </c>
      <c r="I10" s="9">
        <v>0.16</v>
      </c>
      <c r="J10" s="23">
        <f>+$J$7-G10</f>
        <v>3289</v>
      </c>
      <c r="K10" s="24">
        <f>+H10*I10*J10/365</f>
        <v>720876.71232876717</v>
      </c>
      <c r="L10" s="5"/>
      <c r="M10" s="5"/>
      <c r="N10" s="2" t="s">
        <v>48</v>
      </c>
    </row>
    <row r="11" spans="3:15" x14ac:dyDescent="0.3">
      <c r="C11" s="6">
        <f>+C10+1</f>
        <v>3</v>
      </c>
      <c r="D11" s="6" t="s">
        <v>21</v>
      </c>
      <c r="E11" s="7">
        <v>41746</v>
      </c>
      <c r="F11" s="6" t="s">
        <v>22</v>
      </c>
      <c r="G11" s="7">
        <v>41746</v>
      </c>
      <c r="H11" s="6">
        <v>200000</v>
      </c>
      <c r="I11" s="9">
        <v>0.16</v>
      </c>
      <c r="J11" s="23">
        <f>+$J$7-G11</f>
        <v>3241</v>
      </c>
      <c r="K11" s="24">
        <f>+H11*I11*J11/365</f>
        <v>284142.46575342468</v>
      </c>
      <c r="L11" s="5"/>
      <c r="M11" s="5"/>
      <c r="N11" s="2" t="s">
        <v>49</v>
      </c>
      <c r="O11" t="s">
        <v>39</v>
      </c>
    </row>
    <row r="12" spans="3:15" x14ac:dyDescent="0.3">
      <c r="C12" s="6">
        <f t="shared" ref="C12:C18" si="0">+C11+1</f>
        <v>4</v>
      </c>
      <c r="D12" s="6" t="s">
        <v>23</v>
      </c>
      <c r="E12" s="7">
        <v>41835</v>
      </c>
      <c r="F12" s="6" t="s">
        <v>24</v>
      </c>
      <c r="G12" s="7">
        <v>41835</v>
      </c>
      <c r="H12" s="6">
        <v>500000</v>
      </c>
      <c r="I12" s="9">
        <v>0.16</v>
      </c>
      <c r="J12" s="23">
        <f t="shared" ref="J12:J15" si="1">+$J$7-G12</f>
        <v>3152</v>
      </c>
      <c r="K12" s="24">
        <f t="shared" ref="K12:K15" si="2">+H12*I12*J12/365</f>
        <v>690849.31506849313</v>
      </c>
      <c r="L12" s="5"/>
      <c r="M12" s="5"/>
      <c r="N12" s="2" t="s">
        <v>48</v>
      </c>
    </row>
    <row r="13" spans="3:15" x14ac:dyDescent="0.3">
      <c r="C13" s="6">
        <f t="shared" si="0"/>
        <v>5</v>
      </c>
      <c r="D13" s="6" t="s">
        <v>25</v>
      </c>
      <c r="E13" s="7">
        <f>+E12+150</f>
        <v>41985</v>
      </c>
      <c r="F13" s="6" t="s">
        <v>24</v>
      </c>
      <c r="G13" s="7">
        <f>+G12+150</f>
        <v>41985</v>
      </c>
      <c r="H13" s="6">
        <v>300000</v>
      </c>
      <c r="I13" s="9">
        <v>0.16</v>
      </c>
      <c r="J13" s="23">
        <f t="shared" si="1"/>
        <v>3002</v>
      </c>
      <c r="K13" s="24">
        <f t="shared" si="2"/>
        <v>394783.56164383562</v>
      </c>
      <c r="L13" s="5"/>
      <c r="M13" s="5"/>
      <c r="N13" s="2" t="s">
        <v>48</v>
      </c>
    </row>
    <row r="14" spans="3:15" ht="43.2" x14ac:dyDescent="0.3">
      <c r="C14" s="6">
        <f t="shared" si="0"/>
        <v>6</v>
      </c>
      <c r="D14" s="6" t="s">
        <v>26</v>
      </c>
      <c r="E14" s="7">
        <f>+E13+200</f>
        <v>42185</v>
      </c>
      <c r="F14" s="6" t="s">
        <v>24</v>
      </c>
      <c r="G14" s="7">
        <f>+G13+200</f>
        <v>42185</v>
      </c>
      <c r="H14" s="6">
        <v>500000</v>
      </c>
      <c r="I14" s="9">
        <v>0.16</v>
      </c>
      <c r="J14" s="23">
        <f t="shared" si="1"/>
        <v>2802</v>
      </c>
      <c r="K14" s="24">
        <f t="shared" si="2"/>
        <v>614136.98630136985</v>
      </c>
      <c r="L14" s="5"/>
      <c r="M14" s="5"/>
      <c r="N14" s="2" t="s">
        <v>50</v>
      </c>
      <c r="O14" t="s">
        <v>38</v>
      </c>
    </row>
    <row r="15" spans="3:15" x14ac:dyDescent="0.3">
      <c r="C15" s="6">
        <f t="shared" si="0"/>
        <v>7</v>
      </c>
      <c r="D15" s="6" t="s">
        <v>27</v>
      </c>
      <c r="E15" s="7">
        <f>+E14+300</f>
        <v>42485</v>
      </c>
      <c r="F15" s="6" t="s">
        <v>24</v>
      </c>
      <c r="G15" s="7">
        <f>+G14+300</f>
        <v>42485</v>
      </c>
      <c r="H15" s="6">
        <v>500000</v>
      </c>
      <c r="I15" s="9">
        <v>0.16</v>
      </c>
      <c r="J15" s="23">
        <f t="shared" si="1"/>
        <v>2502</v>
      </c>
      <c r="K15" s="24">
        <f t="shared" si="2"/>
        <v>548383.56164383562</v>
      </c>
      <c r="L15" s="5"/>
      <c r="M15" s="5"/>
      <c r="N15" s="2" t="s">
        <v>48</v>
      </c>
    </row>
    <row r="16" spans="3:15" x14ac:dyDescent="0.3">
      <c r="C16" s="6">
        <f t="shared" si="0"/>
        <v>8</v>
      </c>
      <c r="D16" s="6" t="s">
        <v>28</v>
      </c>
      <c r="E16" s="7">
        <f>+E15+100</f>
        <v>42585</v>
      </c>
      <c r="F16" s="6" t="s">
        <v>24</v>
      </c>
      <c r="G16" s="7">
        <f>+G15+100</f>
        <v>42585</v>
      </c>
      <c r="H16" s="6">
        <v>300000</v>
      </c>
      <c r="I16" s="9">
        <v>0.16</v>
      </c>
      <c r="J16" s="23">
        <f t="shared" ref="J16:J19" si="3">+$J$7-G16</f>
        <v>2402</v>
      </c>
      <c r="K16" s="24">
        <f t="shared" ref="K16:K19" si="4">+H16*I16*J16/365</f>
        <v>315879.45205479453</v>
      </c>
      <c r="L16" s="5"/>
      <c r="M16" s="5"/>
      <c r="N16" s="2" t="s">
        <v>48</v>
      </c>
      <c r="O16" t="s">
        <v>38</v>
      </c>
    </row>
    <row r="17" spans="3:15" x14ac:dyDescent="0.3">
      <c r="C17" s="6">
        <f t="shared" si="0"/>
        <v>9</v>
      </c>
      <c r="D17" s="6" t="s">
        <v>29</v>
      </c>
      <c r="E17" s="7">
        <v>42718</v>
      </c>
      <c r="F17" s="6" t="s">
        <v>20</v>
      </c>
      <c r="G17" s="7">
        <f>+G16+150</f>
        <v>42735</v>
      </c>
      <c r="H17" s="6">
        <v>500000</v>
      </c>
      <c r="I17" s="9">
        <v>0.16</v>
      </c>
      <c r="J17" s="23">
        <f t="shared" si="3"/>
        <v>2252</v>
      </c>
      <c r="K17" s="24">
        <f t="shared" si="4"/>
        <v>493589.0410958904</v>
      </c>
      <c r="L17" s="5"/>
      <c r="M17" s="5"/>
      <c r="N17" s="2"/>
      <c r="O17" t="s">
        <v>51</v>
      </c>
    </row>
    <row r="18" spans="3:15" x14ac:dyDescent="0.3">
      <c r="C18" s="6">
        <f t="shared" si="0"/>
        <v>10</v>
      </c>
      <c r="D18" s="6" t="s">
        <v>30</v>
      </c>
      <c r="E18" s="7">
        <f>+E17+100</f>
        <v>42818</v>
      </c>
      <c r="F18" s="6" t="s">
        <v>20</v>
      </c>
      <c r="G18" s="7">
        <f>+G17+100</f>
        <v>42835</v>
      </c>
      <c r="H18" s="6">
        <v>200000</v>
      </c>
      <c r="I18" s="9">
        <v>0.16</v>
      </c>
      <c r="J18" s="23">
        <f t="shared" si="3"/>
        <v>2152</v>
      </c>
      <c r="K18" s="24">
        <f t="shared" si="4"/>
        <v>188668.49315068492</v>
      </c>
      <c r="L18" s="5"/>
      <c r="M18" s="5"/>
      <c r="N18" s="2" t="s">
        <v>48</v>
      </c>
    </row>
    <row r="19" spans="3:15" ht="43.2" x14ac:dyDescent="0.3">
      <c r="C19" s="6"/>
      <c r="D19" s="6" t="s">
        <v>52</v>
      </c>
      <c r="E19" s="7" t="s">
        <v>53</v>
      </c>
      <c r="F19" s="6" t="s">
        <v>54</v>
      </c>
      <c r="G19" s="7">
        <v>44378</v>
      </c>
      <c r="H19" s="6">
        <v>400000</v>
      </c>
      <c r="I19" s="9">
        <v>0.16</v>
      </c>
      <c r="J19" s="23">
        <f t="shared" si="3"/>
        <v>609</v>
      </c>
      <c r="K19" s="24">
        <f t="shared" si="4"/>
        <v>106783.56164383562</v>
      </c>
      <c r="L19" s="5"/>
      <c r="M19" s="5"/>
      <c r="N19" s="2" t="s">
        <v>55</v>
      </c>
      <c r="O19" s="11" t="s">
        <v>56</v>
      </c>
    </row>
    <row r="21" spans="3:15" x14ac:dyDescent="0.3">
      <c r="G21" s="3" t="s">
        <v>31</v>
      </c>
      <c r="H21" s="1">
        <f>SUM(H9:H19)</f>
        <v>4000000</v>
      </c>
      <c r="J21" s="1"/>
      <c r="K21" s="18">
        <f>SUM(K9:K19)</f>
        <v>4504197.2602739725</v>
      </c>
    </row>
    <row r="22" spans="3:15" x14ac:dyDescent="0.3">
      <c r="G22" s="3" t="s">
        <v>32</v>
      </c>
      <c r="H22">
        <f>+H21+K21</f>
        <v>8504197.2602739725</v>
      </c>
    </row>
    <row r="23" spans="3:15" ht="43.2" x14ac:dyDescent="0.3">
      <c r="G23" s="3" t="s">
        <v>33</v>
      </c>
      <c r="H23">
        <f>+H21*0.05</f>
        <v>200000</v>
      </c>
    </row>
    <row r="24" spans="3:15" x14ac:dyDescent="0.3">
      <c r="G24" s="3" t="s">
        <v>34</v>
      </c>
      <c r="H24" s="1">
        <f>+H22+H23</f>
        <v>8704197.2602739725</v>
      </c>
      <c r="I24" s="18" t="s">
        <v>61</v>
      </c>
      <c r="J24" s="19"/>
    </row>
    <row r="28" spans="3:15" ht="43.2" customHeight="1" x14ac:dyDescent="0.3">
      <c r="G28" s="15" t="s">
        <v>40</v>
      </c>
      <c r="H28" s="15"/>
      <c r="I28" s="15"/>
      <c r="J28" s="15"/>
    </row>
    <row r="29" spans="3:15" x14ac:dyDescent="0.3">
      <c r="C29" s="1" t="s">
        <v>6</v>
      </c>
    </row>
    <row r="30" spans="3:15" x14ac:dyDescent="0.3">
      <c r="C30" t="s">
        <v>0</v>
      </c>
      <c r="E30" t="s">
        <v>1</v>
      </c>
    </row>
    <row r="31" spans="3:15" x14ac:dyDescent="0.3">
      <c r="C31" t="s">
        <v>2</v>
      </c>
      <c r="F31" t="s">
        <v>3</v>
      </c>
    </row>
    <row r="32" spans="3:15" x14ac:dyDescent="0.3">
      <c r="C32" t="s">
        <v>4</v>
      </c>
      <c r="E32" t="s">
        <v>5</v>
      </c>
    </row>
    <row r="33" spans="3:15" ht="43.2" x14ac:dyDescent="0.3">
      <c r="G33" s="3" t="s">
        <v>16</v>
      </c>
      <c r="J33" s="22">
        <v>44987</v>
      </c>
    </row>
    <row r="34" spans="3:15" ht="72" x14ac:dyDescent="0.3">
      <c r="C34" s="8" t="s">
        <v>7</v>
      </c>
      <c r="D34" s="8" t="s">
        <v>9</v>
      </c>
      <c r="E34" s="8" t="s">
        <v>8</v>
      </c>
      <c r="F34" s="8" t="s">
        <v>11</v>
      </c>
      <c r="G34" s="8" t="s">
        <v>12</v>
      </c>
      <c r="H34" s="8" t="s">
        <v>10</v>
      </c>
      <c r="I34" s="8" t="s">
        <v>13</v>
      </c>
      <c r="J34" s="8" t="s">
        <v>15</v>
      </c>
      <c r="K34" s="8" t="s">
        <v>14</v>
      </c>
      <c r="L34" s="8" t="s">
        <v>35</v>
      </c>
      <c r="M34" s="8" t="s">
        <v>36</v>
      </c>
      <c r="N34" s="8"/>
      <c r="O34" s="8" t="s">
        <v>37</v>
      </c>
    </row>
    <row r="35" spans="3:15" x14ac:dyDescent="0.3">
      <c r="C35" s="6">
        <v>1</v>
      </c>
      <c r="D35" s="6" t="s">
        <v>17</v>
      </c>
      <c r="E35" s="7">
        <v>41654</v>
      </c>
      <c r="F35" s="6" t="s">
        <v>20</v>
      </c>
      <c r="G35" s="7">
        <v>41654</v>
      </c>
      <c r="H35" s="6">
        <v>800000</v>
      </c>
      <c r="I35" s="9">
        <v>0.08</v>
      </c>
      <c r="J35" s="10">
        <f t="shared" ref="J35" si="5">+$J$7-G35</f>
        <v>3333</v>
      </c>
      <c r="K35" s="6">
        <f>+H35*I35*J35/365</f>
        <v>584416.43835616438</v>
      </c>
      <c r="L35" s="5"/>
      <c r="M35" s="5"/>
      <c r="N35" s="5"/>
      <c r="O35" s="4"/>
    </row>
    <row r="36" spans="3:15" ht="28.8" x14ac:dyDescent="0.3">
      <c r="C36" s="6">
        <f>+C35+1</f>
        <v>2</v>
      </c>
      <c r="D36" s="6" t="s">
        <v>19</v>
      </c>
      <c r="E36" s="7">
        <v>41695</v>
      </c>
      <c r="F36" s="6" t="s">
        <v>41</v>
      </c>
      <c r="G36" s="7">
        <f>+E36</f>
        <v>41695</v>
      </c>
      <c r="H36" s="6">
        <v>3200000</v>
      </c>
      <c r="I36" s="9"/>
      <c r="J36" s="10"/>
      <c r="K36" s="6">
        <f>+H36*I36*J36/365</f>
        <v>0</v>
      </c>
      <c r="L36" s="5" t="s">
        <v>43</v>
      </c>
      <c r="M36" s="5" t="s">
        <v>44</v>
      </c>
      <c r="N36" s="5"/>
      <c r="O36" s="4" t="s">
        <v>45</v>
      </c>
    </row>
    <row r="37" spans="3:15" ht="15" customHeight="1" x14ac:dyDescent="0.3">
      <c r="C37" s="6"/>
      <c r="D37" s="6"/>
      <c r="E37" s="7"/>
      <c r="F37" s="6"/>
      <c r="G37" s="16" t="s">
        <v>42</v>
      </c>
      <c r="H37" s="16"/>
      <c r="I37" s="16"/>
      <c r="J37" s="16"/>
      <c r="K37" s="16"/>
      <c r="L37" s="5"/>
      <c r="M37" s="5"/>
      <c r="N37" s="5"/>
      <c r="O37" s="4"/>
    </row>
    <row r="38" spans="3:15" x14ac:dyDescent="0.3">
      <c r="C38" s="6"/>
      <c r="D38" s="6"/>
      <c r="E38" s="7"/>
      <c r="F38" s="6"/>
      <c r="G38" s="7">
        <f>+G36+365+365</f>
        <v>42425</v>
      </c>
      <c r="H38" s="6">
        <f>+H35+H36</f>
        <v>4000000</v>
      </c>
      <c r="I38" s="9">
        <v>0.08</v>
      </c>
      <c r="J38" s="10">
        <f t="shared" ref="J38" si="6">+$J$7-G38</f>
        <v>2562</v>
      </c>
      <c r="K38" s="6">
        <f>+H38*I38*J38/365</f>
        <v>2246136.98630137</v>
      </c>
      <c r="L38" s="5"/>
      <c r="M38" s="5"/>
      <c r="N38" s="5"/>
      <c r="O38" s="4"/>
    </row>
    <row r="39" spans="3:15" x14ac:dyDescent="0.3">
      <c r="C39" s="11"/>
      <c r="D39" s="11"/>
      <c r="E39" s="12"/>
      <c r="F39" s="11"/>
      <c r="G39" s="12"/>
      <c r="H39" s="11"/>
      <c r="I39" s="13"/>
      <c r="J39" s="14"/>
      <c r="K39" s="11"/>
      <c r="L39" s="2"/>
      <c r="M39" s="2"/>
      <c r="N39" s="2"/>
    </row>
    <row r="40" spans="3:15" x14ac:dyDescent="0.3">
      <c r="C40" s="11"/>
      <c r="D40" s="11"/>
      <c r="E40" s="12"/>
      <c r="F40" s="11"/>
      <c r="G40" s="3" t="s">
        <v>31</v>
      </c>
      <c r="H40" s="1">
        <f>SUM(H35:H36)</f>
        <v>4000000</v>
      </c>
      <c r="J40" s="1"/>
      <c r="K40" s="1">
        <f>+K38+K35</f>
        <v>2830553.4246575343</v>
      </c>
      <c r="L40" s="2"/>
      <c r="M40" s="2"/>
      <c r="N40" s="2"/>
    </row>
    <row r="41" spans="3:15" x14ac:dyDescent="0.3">
      <c r="G41" s="3" t="s">
        <v>32</v>
      </c>
      <c r="H41">
        <f>+H40+K40</f>
        <v>6830553.4246575348</v>
      </c>
    </row>
    <row r="42" spans="3:15" ht="43.2" x14ac:dyDescent="0.3">
      <c r="G42" s="3" t="s">
        <v>33</v>
      </c>
      <c r="H42">
        <f>+H40*0.05</f>
        <v>200000</v>
      </c>
    </row>
    <row r="43" spans="3:15" x14ac:dyDescent="0.3">
      <c r="G43" s="3" t="s">
        <v>34</v>
      </c>
      <c r="H43" s="1">
        <f>+H41+H42</f>
        <v>7030553.4246575348</v>
      </c>
      <c r="I43" s="18" t="s">
        <v>61</v>
      </c>
      <c r="J43" s="19"/>
    </row>
  </sheetData>
  <mergeCells count="3">
    <mergeCell ref="G28:J28"/>
    <mergeCell ref="G37:K37"/>
    <mergeCell ref="G6:I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Owner</cp:lastModifiedBy>
  <dcterms:created xsi:type="dcterms:W3CDTF">2022-01-22T03:40:11Z</dcterms:created>
  <dcterms:modified xsi:type="dcterms:W3CDTF">2023-03-21T05:33:07Z</dcterms:modified>
</cp:coreProperties>
</file>